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<sst xmlns="http://schemas.openxmlformats.org/spreadsheetml/2006/main" count="152" uniqueCount="105">
  <si>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</si>
  <si>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</si>
  <si>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</si>
  <si>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</si>
  <si>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</si>
  <si>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>Приложение №2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</si>
  <si>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</si>
  <si>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</si>
  <si>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</si>
  <si>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>СУБСИДИИ  БЮДЖЕТАМ МУНИЦИПАЛЬНЫХ ОБРАЗОВАНИЙ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</si>
  <si>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</si>
  <si>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</si>
  <si>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</si>
  <si>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</si>
  <si>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</si>
  <si>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</si>
  <si>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</si>
  <si>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</si>
  <si>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</si>
  <si>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</si>
  <si>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</si>
  <si>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</si>
  <si>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>Сумма</t>
  </si>
  <si>
    <t xml:space="preserve">"О бюджете МО "Зеленоградский городской округ" </t>
  </si>
  <si>
    <t xml:space="preserve">к решению окружного Совета депутатов </t>
  </si>
  <si>
    <t>Безвозмездные поступления на 2018 год</t>
  </si>
  <si>
    <t xml:space="preserve">  на 2018 год и на плановый период 2019 и 2020 годов" </t>
  </si>
  <si>
    <t>213 2 02 15001 04 0000 151</t>
  </si>
  <si>
    <t>213 2 02 19999 04 0000 151</t>
  </si>
  <si>
    <t>Прочие дотации бюджетам городских округов</t>
  </si>
  <si>
    <t>213 2 02 29999 04 0000 151</t>
  </si>
  <si>
    <t>Субсидии на обеспечение поддержки муниципальных образований в сфере культуры</t>
  </si>
  <si>
    <t>Субсидии  бюджетам муниципальных образований на реализацию мероприятий по обеспечению жильем молодых семей</t>
  </si>
  <si>
    <t>Субсидии бюджетам муниципальных образований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</si>
  <si>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213 2 02 30024 04 0000 151</t>
  </si>
  <si>
    <t>213 2 02 30027 04 0000 151</t>
  </si>
  <si>
    <t>Субвенции бюджетам муниципальных образований  на осуществление полномочий  Калининградской области  по организации и обеспечению  отдыха детей, находящихся в трудной жизненной ситуации</t>
  </si>
  <si>
    <t>Субвенция бюджетам муниципальных образований на осуществление отдельных полномочий Калининградской области на руководство в сфере социальной поддержки населения</t>
  </si>
  <si>
    <t>Субвенция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</si>
  <si>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213 2 02 35930 04 0000 151</t>
  </si>
  <si>
    <t>213 2 02 35120 04 0000 151</t>
  </si>
  <si>
    <t xml:space="preserve">213 2 02 10000 00 0000 151 </t>
  </si>
  <si>
    <t>213 2 02 20000 00 0000 151</t>
  </si>
  <si>
    <t>213 2 02 30000 00 0000 151</t>
  </si>
  <si>
    <t>213 2 00 00000 00 0000 000</t>
  </si>
  <si>
    <t>Изменения</t>
  </si>
  <si>
    <t>Уточненные назначения</t>
  </si>
  <si>
    <t xml:space="preserve">(тыс. руб.) </t>
  </si>
  <si>
    <t>от "15"декабря 2017г. №180</t>
  </si>
  <si>
    <t>к решению окружного Совета депутатов</t>
  </si>
  <si>
    <t xml:space="preserve">МО "Зеленоградский городской округ" </t>
  </si>
  <si>
    <t>213 2 02 25567 04 0000 151</t>
  </si>
  <si>
    <t>213 2 02 20077 04 0064 151</t>
  </si>
  <si>
    <t>Субсидии на поддержку муниципальных программ формирования современной городской среды на дворовые территории (в рамках минимального перечня видов работ по благоустройству дворовых территорий)</t>
  </si>
  <si>
    <t>Субвенции на возмещение части затрат при определении посевных и сортовых качеств семян и проведение сортоиспытания сельскохозяйственных культур</t>
  </si>
  <si>
    <t>Субвенции на оказание погектарной поддержки на выращивание продукции растениеводства</t>
  </si>
  <si>
    <t>Субвенции на оказание несвязанной поддержки сельскохозяйственным товаропроизводителям в области растениеводства</t>
  </si>
  <si>
    <t>Субвенции на повышение продуктивности в молочном скотоводстве</t>
  </si>
  <si>
    <t>213 2 02 35541 04 0000 151</t>
  </si>
  <si>
    <t>Субвенции на возмещение части процентной ставки по долгосрочным, среднесрочным и краткосрочным кредитам, взятыми малыми формами хозяйствования</t>
  </si>
  <si>
    <t>Субвенции на содержание товарного молочного поголовья крупного рогатого скота молочных пород</t>
  </si>
  <si>
    <t>Субвенции на компенсацию части затрат на строительство, модернизацию и техническое освещение свиноводческих комплексов полного цикла боен</t>
  </si>
  <si>
    <t>Субвенции на возмещение части затрат на строительство, реконструкцию и модернизацию птицеводческих комплексов</t>
  </si>
  <si>
    <t>Субвенции на возмещение части затрат сельскохозяйственных товаропроизводителей при проведении агрохимического обследования сельскохозяйственных угодий</t>
  </si>
  <si>
    <t>Субвенции на поддержку племенного животноводства</t>
  </si>
  <si>
    <t>Субвенции на поддержку начинающих фермеров</t>
  </si>
  <si>
    <t>Субвенции на грантовую поддержку сельскохозяйственных потребительских кооперативов для развития материально-технической базы</t>
  </si>
  <si>
    <t>Субвенции на оказание поддержки на развитие садоводства, многолетних плодово-ягодных насаждений</t>
  </si>
  <si>
    <t>Субвенции на возмещение части процентной ставки по инвестиционным кредитам (займам) в агропромышленном комплексе</t>
  </si>
  <si>
    <t>213 2 02 49999 04 0000 151</t>
  </si>
  <si>
    <t>ПРОЧИЕ МЕЖБЮДЖЕТНЫЕ ТРАНСФЕРТЫ, ПЕРЕДАВАЕМЫЕ БЮДЖЕТАМ ГОРОДСКИХ ОКРУГОВ</t>
  </si>
  <si>
    <t>Субсидии на реализацию мероприятий по развитию Калининградской области (Межпоселковый газопровод высокого давления от г. Калининграда к поселкам Переславское, Кумачёво, Зелёный Гай Зеленоградского района 1-й этап)</t>
  </si>
  <si>
    <t>Прочие межбюджетные трансферты, передаваемые бюджетам городских округов (Постановление Правительства Калининградской области от 22 февраля 2018 года №100 "О выделении денежных средств" для проведения ремонта фасада здания, расположенного по адресу: Калининградская область, г. Зеленоградск, ул. Ленина, д.1)</t>
  </si>
  <si>
    <t>213 2 02 22999 04 0000 151</t>
  </si>
  <si>
    <t xml:space="preserve">Субсидии на создание условий для отдыха и рекреации  в муниципальных образований </t>
  </si>
  <si>
    <t xml:space="preserve">Субсидия на разработку  проектной  и рабочей документации по объекту "Реконструкция очистных сооружений в пос. Рыбачий Зеленоградского района" </t>
  </si>
  <si>
    <t>213 2 02 20077 04 0000 151</t>
  </si>
  <si>
    <t xml:space="preserve">Субсидия на разработку проектной  и рабочей документации по объекту "Газификация пос. Кострово, пос. Логвино Зеленоградского района" </t>
  </si>
  <si>
    <t xml:space="preserve">Уточненные назначения поправки №2 </t>
  </si>
  <si>
    <t xml:space="preserve">Субсидия на  осуществление капитальных вложений  в объекты  муниципальной собственности " Разработка  проектной и рабочей  документации  по объекту Межпоселковый газопровод  высокого давления  от г. Калининграда к поселкам Переславское, Кумачево, Зелёный Гай Зеленоградского района II -й этап" </t>
  </si>
  <si>
    <t>Субсидия на  осуществление капитальных вложений  в объекты  муниципальной собственности "Прокладка тепловых сетей с устройством тепловых пунктов в г. Зеленоградске Калининградской области"</t>
  </si>
  <si>
    <t>213 2 02 35542 04 0000 151</t>
  </si>
  <si>
    <t>213 2 02 35543 04 0000 151</t>
  </si>
  <si>
    <t xml:space="preserve">Субвенции на возмещение части затрат на приобретение элитных семян </t>
  </si>
  <si>
    <t>213 2 02 35544 04 0000 151</t>
  </si>
  <si>
    <t>Изменения (поправки №4)</t>
  </si>
  <si>
    <t>213 2 02 25497 04 0000 151</t>
  </si>
  <si>
    <t>Субсидии на обеспечение мероприятий по организации теплоснабжения, водоснабжения и водоотведения</t>
  </si>
  <si>
    <t>Субвенции на оказание несвязанной поддержки сельскохозяйственным товаропроизводителям в области растениеводства за счет резервного фонда Правительства Российской Федерации</t>
  </si>
  <si>
    <t>Субвенции на возмещение части процентной ставки по инвестиционным кредитам (займам) в агропромышленном комплексе (за счет средств областного бюджета)</t>
  </si>
  <si>
    <t>Субвенции на возмещение части процентной ставки по краткосрочным кредитам (займам)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</si>
  <si>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</si>
  <si>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Прочие межбюджетные трансферты, передаваемые бюджетам городских округов (Постановление Правительства Калининградской области от 09 октября 2018 года №606 "О выделении денежных средств" на выполнение ремонтных работ на водопропускных объектах</t>
  </si>
  <si>
    <t>213 2 07 04000 04 0000 180</t>
  </si>
  <si>
    <t>ПРОЧИЕ БЕЗВОЗМЕЗДНЫЕ ПОСТУПЛЕНИЯ</t>
  </si>
  <si>
    <t>213 2 07 04050 04 0000 180</t>
  </si>
  <si>
    <t>Прочие безвозмездные поступления в бюджеты городских округов</t>
  </si>
  <si>
    <t xml:space="preserve">Уточненные назначения                </t>
  </si>
  <si>
    <t xml:space="preserve">Дотации бюджетам городских округов на выравнивание бюджетной обеспеченности </t>
  </si>
  <si>
    <t>Субсидии  бюджетам муниципальных образований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</si>
  <si>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Субвенция бюджетам муниципальных образований на содержание детей-сирот и 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                                                                                          воспитателям                                                         </t>
  </si>
  <si>
    <t>Субвенции на возмещение затрат на приобретение племенного молодняка сельскохозяйственных животных (за исключением крупного рогатого скота мясного направления ) и семени племенных быков-производителей</t>
  </si>
  <si>
    <t xml:space="preserve">Изменения декабрь                </t>
  </si>
  <si>
    <t>Приложение №1</t>
  </si>
  <si>
    <t xml:space="preserve">"О внесении изменений в решение окружного Совета   депутатов муниципального образования  "Зеленоградский городской округ" от 15 декабря  2017 года №180 "О бюджете муниципального образования "Зеленоградский городской округ" на 2018 год  и  на плановый период  2019 и 2020 годов"                                                                                                                                                                 от19декабря 2018г. №268  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</si>
</sst>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73">
      <selection activeCell="B1" sqref="A1:L79"/>
    </sheetView>
  </sheetViews>
  <sheetFormatPr defaultColWidth="9.140625" defaultRowHeight="12.75"/>
  <cols>
    <col min="1" max="1" width="24.00390625" style="0" customWidth="1"/>
    <col min="2" max="2" width="44.8515625" style="0" customWidth="1"/>
    <col min="3" max="3" width="0.13671875" style="0" hidden="1" customWidth="1"/>
    <col min="4" max="4" width="8.28125" style="0" hidden="1" customWidth="1"/>
    <col min="5" max="5" width="13.8515625" style="0" hidden="1" customWidth="1"/>
    <col min="6" max="6" width="16.57421875" style="0" hidden="1" customWidth="1"/>
    <col min="7" max="7" width="17.421875" style="0" hidden="1" customWidth="1"/>
    <col min="8" max="11" width="13.8515625" style="0" hidden="1" customWidth="1"/>
    <col min="12" max="12" width="13.8515625" style="0" customWidth="1"/>
    <col min="13" max="13" width="9.57421875" style="0" bestFit="1" customWidth="1"/>
    <col min="14" max="14" width="19.57421875" style="0" customWidth="1"/>
  </cols>
  <sheetData>
    <row r="1" spans="2:12" ht="12.75">
      <c r="B1" s="29" t="s">
        <v>103</v>
      </c>
      <c r="C1" s="29"/>
      <c r="D1" s="29"/>
      <c r="E1" s="29"/>
      <c r="F1" s="29"/>
      <c r="G1" s="26"/>
      <c r="H1" s="26"/>
      <c r="I1" s="26"/>
      <c r="J1" s="26"/>
      <c r="K1" s="26"/>
      <c r="L1" s="26"/>
    </row>
    <row r="2" spans="2:12" ht="12.75">
      <c r="B2" s="25" t="s">
        <v>49</v>
      </c>
      <c r="C2" s="25"/>
      <c r="D2" s="25"/>
      <c r="E2" s="25"/>
      <c r="F2" s="25"/>
      <c r="G2" s="26"/>
      <c r="H2" s="26"/>
      <c r="I2" s="26"/>
      <c r="J2" s="26"/>
      <c r="K2" s="26"/>
      <c r="L2" s="26"/>
    </row>
    <row r="3" spans="2:12" ht="12.75">
      <c r="B3" s="25" t="s">
        <v>50</v>
      </c>
      <c r="C3" s="25"/>
      <c r="D3" s="25"/>
      <c r="E3" s="25"/>
      <c r="F3" s="25"/>
      <c r="G3" s="26"/>
      <c r="H3" s="26"/>
      <c r="I3" s="26"/>
      <c r="J3" s="26"/>
      <c r="K3" s="26"/>
      <c r="L3" s="26"/>
    </row>
    <row r="4" spans="2:12" ht="88.5" customHeight="1">
      <c r="B4" s="25" t="s">
        <v>104</v>
      </c>
      <c r="C4" s="25"/>
      <c r="D4" s="25"/>
      <c r="E4" s="25"/>
      <c r="F4" s="25"/>
      <c r="G4" s="26"/>
      <c r="H4" s="26"/>
      <c r="I4" s="26"/>
      <c r="J4" s="26"/>
      <c r="K4" s="26"/>
      <c r="L4" s="26"/>
    </row>
    <row r="5" spans="2:12" ht="12.75">
      <c r="B5" s="29" t="s">
        <v>5</v>
      </c>
      <c r="C5" s="29"/>
      <c r="D5" s="26"/>
      <c r="E5" s="26"/>
      <c r="F5" s="26"/>
      <c r="G5" s="26"/>
      <c r="H5" s="26"/>
      <c r="I5" s="26"/>
      <c r="J5" s="26"/>
      <c r="K5" s="26"/>
      <c r="L5" s="26"/>
    </row>
    <row r="6" spans="2:12" ht="12.75">
      <c r="B6" s="25" t="s">
        <v>24</v>
      </c>
      <c r="C6" s="25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30" t="s">
        <v>50</v>
      </c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2:12" ht="12.75">
      <c r="B8" s="25" t="s">
        <v>23</v>
      </c>
      <c r="C8" s="25"/>
      <c r="D8" s="26"/>
      <c r="E8" s="26"/>
      <c r="F8" s="26"/>
      <c r="G8" s="26"/>
      <c r="H8" s="26"/>
      <c r="I8" s="26"/>
      <c r="J8" s="26"/>
      <c r="K8" s="26"/>
      <c r="L8" s="26"/>
    </row>
    <row r="9" spans="2:12" ht="12.75">
      <c r="B9" s="25" t="s">
        <v>26</v>
      </c>
      <c r="C9" s="25"/>
      <c r="D9" s="26"/>
      <c r="E9" s="26"/>
      <c r="F9" s="26"/>
      <c r="G9" s="26"/>
      <c r="H9" s="26"/>
      <c r="I9" s="26"/>
      <c r="J9" s="26"/>
      <c r="K9" s="26"/>
      <c r="L9" s="26"/>
    </row>
    <row r="10" spans="2:12" ht="12.75">
      <c r="B10" s="25" t="s">
        <v>48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27" t="s">
        <v>25</v>
      </c>
      <c r="B12" s="27"/>
      <c r="C12" s="27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2.75">
      <c r="C14" s="1"/>
      <c r="D14" s="1"/>
      <c r="E14" s="1" t="s">
        <v>47</v>
      </c>
      <c r="F14" s="1"/>
      <c r="G14" s="1"/>
      <c r="H14" s="1"/>
      <c r="I14" s="1"/>
      <c r="J14" s="1"/>
      <c r="K14" s="1"/>
      <c r="L14" s="1" t="s">
        <v>47</v>
      </c>
    </row>
    <row r="15" spans="1:12" ht="78.75">
      <c r="A15" s="3" t="s">
        <v>0</v>
      </c>
      <c r="B15" s="4" t="s">
        <v>1</v>
      </c>
      <c r="C15" s="14" t="s">
        <v>22</v>
      </c>
      <c r="D15" s="14" t="s">
        <v>45</v>
      </c>
      <c r="E15" s="14" t="s">
        <v>78</v>
      </c>
      <c r="F15" s="14" t="s">
        <v>45</v>
      </c>
      <c r="G15" s="14" t="s">
        <v>85</v>
      </c>
      <c r="H15" s="14" t="s">
        <v>46</v>
      </c>
      <c r="I15" s="14" t="s">
        <v>45</v>
      </c>
      <c r="J15" s="14" t="s">
        <v>97</v>
      </c>
      <c r="K15" s="14" t="s">
        <v>102</v>
      </c>
      <c r="L15" s="14" t="s">
        <v>97</v>
      </c>
    </row>
    <row r="16" spans="1:14" ht="15.75">
      <c r="A16" s="6" t="s">
        <v>44</v>
      </c>
      <c r="B16" s="7" t="s">
        <v>2</v>
      </c>
      <c r="C16" s="9">
        <f>C17+C20+C39</f>
        <v>453246.9880000001</v>
      </c>
      <c r="D16" s="9">
        <f>D17+D20+D39+D74</f>
        <v>4022.2800000000007</v>
      </c>
      <c r="E16" s="9">
        <f>E17+E20+E39+E74</f>
        <v>980721.9590000001</v>
      </c>
      <c r="F16" s="9">
        <f>F17+F20+F39+F74</f>
        <v>12334.872</v>
      </c>
      <c r="G16" s="9">
        <f>G17+G20+G39+G74</f>
        <v>-818.42</v>
      </c>
      <c r="H16" s="9">
        <f>H17+H20+H39+H74</f>
        <v>792619.2010000001</v>
      </c>
      <c r="I16" s="9">
        <f>I17+I20+I39+I74+I77</f>
        <v>-226223.97</v>
      </c>
      <c r="J16" s="9">
        <f>J17+J20+J39+J74+J77</f>
        <v>521829.94100000005</v>
      </c>
      <c r="K16" s="9">
        <f>K17+K20+K39+K74+K77</f>
        <v>3355.9399999999996</v>
      </c>
      <c r="L16" s="9">
        <f>L17+L20+L39+L74+L77</f>
        <v>525185.881</v>
      </c>
      <c r="M16" s="20"/>
      <c r="N16" s="20"/>
    </row>
    <row r="17" spans="1:13" ht="15.75">
      <c r="A17" s="6" t="s">
        <v>41</v>
      </c>
      <c r="B17" s="7" t="s">
        <v>8</v>
      </c>
      <c r="C17" s="9">
        <f aca="true" t="shared" si="0" ref="C17:H17">C18+C19</f>
        <v>28808</v>
      </c>
      <c r="D17" s="9">
        <f t="shared" si="0"/>
        <v>1357.5</v>
      </c>
      <c r="E17" s="9">
        <f t="shared" si="0"/>
        <v>35216</v>
      </c>
      <c r="F17" s="9">
        <f t="shared" si="0"/>
        <v>-0.5</v>
      </c>
      <c r="G17" s="9">
        <f t="shared" si="0"/>
        <v>0</v>
      </c>
      <c r="H17" s="9">
        <f t="shared" si="0"/>
        <v>35215.5</v>
      </c>
      <c r="I17" s="9">
        <f>I18+I19</f>
        <v>0</v>
      </c>
      <c r="J17" s="9">
        <f>J18+J19</f>
        <v>35215.5</v>
      </c>
      <c r="K17" s="9">
        <f>K18+K19</f>
        <v>0</v>
      </c>
      <c r="L17" s="9">
        <f>L18+L19</f>
        <v>35215.5</v>
      </c>
      <c r="M17" s="20"/>
    </row>
    <row r="18" spans="1:12" ht="31.5">
      <c r="A18" s="5" t="s">
        <v>27</v>
      </c>
      <c r="B18" s="4" t="s">
        <v>98</v>
      </c>
      <c r="C18" s="10">
        <v>24853</v>
      </c>
      <c r="D18" s="10"/>
      <c r="E18" s="10">
        <v>24853</v>
      </c>
      <c r="F18" s="10"/>
      <c r="G18" s="10"/>
      <c r="H18" s="10">
        <f>E18+G18</f>
        <v>24853</v>
      </c>
      <c r="I18" s="10"/>
      <c r="J18" s="10">
        <f>H18+I18</f>
        <v>24853</v>
      </c>
      <c r="K18" s="10"/>
      <c r="L18" s="10">
        <f>J18+K18</f>
        <v>24853</v>
      </c>
    </row>
    <row r="19" spans="1:12" ht="31.5">
      <c r="A19" s="12" t="s">
        <v>28</v>
      </c>
      <c r="B19" s="4" t="s">
        <v>29</v>
      </c>
      <c r="C19" s="10">
        <v>3955</v>
      </c>
      <c r="D19" s="10">
        <v>1357.5</v>
      </c>
      <c r="E19" s="10">
        <f>C19+D19+5050.5</f>
        <v>10363</v>
      </c>
      <c r="F19" s="10">
        <v>-0.5</v>
      </c>
      <c r="G19" s="10"/>
      <c r="H19" s="10">
        <f>E19+F19</f>
        <v>10362.5</v>
      </c>
      <c r="I19" s="10"/>
      <c r="J19" s="10">
        <f>H19+I19</f>
        <v>10362.5</v>
      </c>
      <c r="K19" s="10"/>
      <c r="L19" s="10">
        <f>J19+K19</f>
        <v>10362.5</v>
      </c>
    </row>
    <row r="20" spans="1:13" ht="31.5">
      <c r="A20" s="6" t="s">
        <v>42</v>
      </c>
      <c r="B20" s="8" t="s">
        <v>9</v>
      </c>
      <c r="C20" s="9">
        <f>SUM(C21:C31)</f>
        <v>29735.597999999998</v>
      </c>
      <c r="D20" s="9">
        <f aca="true" t="shared" si="1" ref="D20:L20">SUM(D21:D38)</f>
        <v>7679.1</v>
      </c>
      <c r="E20" s="9">
        <f t="shared" si="1"/>
        <v>50925.929000000004</v>
      </c>
      <c r="F20" s="9">
        <f t="shared" si="1"/>
        <v>4620.24</v>
      </c>
      <c r="G20" s="9">
        <f t="shared" si="1"/>
        <v>-818.42</v>
      </c>
      <c r="H20" s="9">
        <f t="shared" si="1"/>
        <v>51087.749</v>
      </c>
      <c r="I20" s="9">
        <f t="shared" si="1"/>
        <v>7362.07</v>
      </c>
      <c r="J20" s="9">
        <f t="shared" si="1"/>
        <v>58449.819</v>
      </c>
      <c r="K20" s="9">
        <f t="shared" si="1"/>
        <v>0</v>
      </c>
      <c r="L20" s="9">
        <f t="shared" si="1"/>
        <v>58449.819</v>
      </c>
      <c r="M20" s="20"/>
    </row>
    <row r="21" spans="1:12" ht="64.5" customHeight="1">
      <c r="A21" s="5" t="s">
        <v>30</v>
      </c>
      <c r="B21" s="4" t="s">
        <v>17</v>
      </c>
      <c r="C21" s="13">
        <v>2637</v>
      </c>
      <c r="D21" s="13"/>
      <c r="E21" s="13">
        <f aca="true" t="shared" si="2" ref="E21:E31">C21+D21</f>
        <v>2637</v>
      </c>
      <c r="F21" s="13"/>
      <c r="G21" s="13"/>
      <c r="H21" s="13">
        <f>E21+F21+G21</f>
        <v>2637</v>
      </c>
      <c r="I21" s="13"/>
      <c r="J21" s="13">
        <f>H21+I21</f>
        <v>2637</v>
      </c>
      <c r="K21" s="13"/>
      <c r="L21" s="13">
        <f>J21+K21</f>
        <v>2637</v>
      </c>
    </row>
    <row r="22" spans="1:12" ht="82.5" customHeight="1">
      <c r="A22" s="5" t="s">
        <v>30</v>
      </c>
      <c r="B22" s="4" t="s">
        <v>14</v>
      </c>
      <c r="C22" s="13">
        <v>1933.55</v>
      </c>
      <c r="D22" s="13"/>
      <c r="E22" s="13">
        <f t="shared" si="2"/>
        <v>1933.55</v>
      </c>
      <c r="F22" s="13"/>
      <c r="G22" s="13"/>
      <c r="H22" s="13">
        <f aca="true" t="shared" si="3" ref="H22:H36">E22+F22+G22</f>
        <v>1933.55</v>
      </c>
      <c r="I22" s="13"/>
      <c r="J22" s="13">
        <f aca="true" t="shared" si="4" ref="J22:J36">H22+I22</f>
        <v>1933.55</v>
      </c>
      <c r="K22" s="13"/>
      <c r="L22" s="13">
        <f aca="true" t="shared" si="5" ref="L22:L38">J22+K22</f>
        <v>1933.55</v>
      </c>
    </row>
    <row r="23" spans="1:12" ht="63">
      <c r="A23" s="5" t="s">
        <v>30</v>
      </c>
      <c r="B23" s="4" t="s">
        <v>13</v>
      </c>
      <c r="C23" s="13">
        <v>1771.131</v>
      </c>
      <c r="D23" s="13"/>
      <c r="E23" s="13">
        <f t="shared" si="2"/>
        <v>1771.131</v>
      </c>
      <c r="F23" s="13"/>
      <c r="G23" s="13"/>
      <c r="H23" s="13">
        <f t="shared" si="3"/>
        <v>1771.131</v>
      </c>
      <c r="I23" s="13"/>
      <c r="J23" s="13">
        <f t="shared" si="4"/>
        <v>1771.131</v>
      </c>
      <c r="K23" s="13"/>
      <c r="L23" s="13">
        <f t="shared" si="5"/>
        <v>1771.131</v>
      </c>
    </row>
    <row r="24" spans="1:13" ht="47.25">
      <c r="A24" s="5" t="s">
        <v>30</v>
      </c>
      <c r="B24" s="4" t="s">
        <v>31</v>
      </c>
      <c r="C24" s="13">
        <v>517.683</v>
      </c>
      <c r="D24" s="13"/>
      <c r="E24" s="13">
        <f>C24+D24+66.953</f>
        <v>584.636</v>
      </c>
      <c r="F24" s="13">
        <v>-0.01</v>
      </c>
      <c r="G24" s="13"/>
      <c r="H24" s="13">
        <f t="shared" si="3"/>
        <v>584.626</v>
      </c>
      <c r="I24" s="13"/>
      <c r="J24" s="13">
        <f t="shared" si="4"/>
        <v>584.626</v>
      </c>
      <c r="K24" s="13"/>
      <c r="L24" s="13">
        <f t="shared" si="5"/>
        <v>584.626</v>
      </c>
      <c r="M24" s="21"/>
    </row>
    <row r="25" spans="1:12" ht="47.25">
      <c r="A25" s="5" t="s">
        <v>86</v>
      </c>
      <c r="B25" s="4" t="s">
        <v>32</v>
      </c>
      <c r="C25" s="13">
        <v>357.78</v>
      </c>
      <c r="D25" s="13"/>
      <c r="E25" s="13">
        <f>C25+D25+3890.208</f>
        <v>4247.988</v>
      </c>
      <c r="F25" s="13"/>
      <c r="G25" s="13">
        <v>-818.42</v>
      </c>
      <c r="H25" s="13">
        <f t="shared" si="3"/>
        <v>3429.568</v>
      </c>
      <c r="I25" s="13"/>
      <c r="J25" s="13">
        <f t="shared" si="4"/>
        <v>3429.568</v>
      </c>
      <c r="K25" s="13"/>
      <c r="L25" s="13">
        <f t="shared" si="5"/>
        <v>3429.568</v>
      </c>
    </row>
    <row r="26" spans="1:12" ht="63" customHeight="1">
      <c r="A26" s="5" t="s">
        <v>30</v>
      </c>
      <c r="B26" s="4" t="s">
        <v>12</v>
      </c>
      <c r="C26" s="13">
        <v>13000</v>
      </c>
      <c r="D26" s="13">
        <v>-1000</v>
      </c>
      <c r="E26" s="13">
        <f t="shared" si="2"/>
        <v>12000</v>
      </c>
      <c r="F26" s="13">
        <v>3000</v>
      </c>
      <c r="G26" s="13"/>
      <c r="H26" s="13">
        <f t="shared" si="3"/>
        <v>15000</v>
      </c>
      <c r="I26" s="13">
        <v>2150</v>
      </c>
      <c r="J26" s="13">
        <f t="shared" si="4"/>
        <v>17150</v>
      </c>
      <c r="K26" s="13"/>
      <c r="L26" s="13">
        <f t="shared" si="5"/>
        <v>17150</v>
      </c>
    </row>
    <row r="27" spans="1:12" ht="111.75" customHeight="1">
      <c r="A27" s="5" t="s">
        <v>30</v>
      </c>
      <c r="B27" s="4" t="s">
        <v>33</v>
      </c>
      <c r="C27" s="13">
        <v>3776</v>
      </c>
      <c r="D27" s="13">
        <v>-19</v>
      </c>
      <c r="E27" s="13">
        <f t="shared" si="2"/>
        <v>3757</v>
      </c>
      <c r="F27" s="13"/>
      <c r="G27" s="13"/>
      <c r="H27" s="13">
        <f t="shared" si="3"/>
        <v>3757</v>
      </c>
      <c r="I27" s="13"/>
      <c r="J27" s="13">
        <f t="shared" si="4"/>
        <v>3757</v>
      </c>
      <c r="K27" s="13"/>
      <c r="L27" s="13">
        <f t="shared" si="5"/>
        <v>3757</v>
      </c>
    </row>
    <row r="28" spans="1:12" ht="132.75" customHeight="1">
      <c r="A28" s="5" t="s">
        <v>51</v>
      </c>
      <c r="B28" s="4" t="s">
        <v>99</v>
      </c>
      <c r="C28" s="13">
        <v>1526.654</v>
      </c>
      <c r="D28" s="13"/>
      <c r="E28" s="13">
        <f>C28+D28-130.15</f>
        <v>1396.504</v>
      </c>
      <c r="F28" s="13"/>
      <c r="G28" s="13"/>
      <c r="H28" s="13">
        <f t="shared" si="3"/>
        <v>1396.504</v>
      </c>
      <c r="I28" s="13">
        <v>-36.93</v>
      </c>
      <c r="J28" s="13">
        <f t="shared" si="4"/>
        <v>1359.5739999999998</v>
      </c>
      <c r="K28" s="13"/>
      <c r="L28" s="13">
        <f t="shared" si="5"/>
        <v>1359.5739999999998</v>
      </c>
    </row>
    <row r="29" spans="1:12" ht="36" customHeight="1">
      <c r="A29" s="5" t="s">
        <v>73</v>
      </c>
      <c r="B29" s="4" t="s">
        <v>74</v>
      </c>
      <c r="C29" s="13"/>
      <c r="D29" s="13"/>
      <c r="E29" s="13">
        <v>3659.74</v>
      </c>
      <c r="F29" s="13"/>
      <c r="G29" s="13"/>
      <c r="H29" s="13">
        <f t="shared" si="3"/>
        <v>3659.74</v>
      </c>
      <c r="I29" s="13"/>
      <c r="J29" s="13">
        <f t="shared" si="4"/>
        <v>3659.74</v>
      </c>
      <c r="K29" s="13"/>
      <c r="L29" s="13">
        <f t="shared" si="5"/>
        <v>3659.74</v>
      </c>
    </row>
    <row r="30" spans="1:12" ht="60.75" customHeight="1">
      <c r="A30" s="5" t="s">
        <v>30</v>
      </c>
      <c r="B30" s="4" t="s">
        <v>10</v>
      </c>
      <c r="C30" s="13">
        <v>4000</v>
      </c>
      <c r="D30" s="13"/>
      <c r="E30" s="13">
        <f t="shared" si="2"/>
        <v>4000</v>
      </c>
      <c r="F30" s="13"/>
      <c r="G30" s="13"/>
      <c r="H30" s="13">
        <f t="shared" si="3"/>
        <v>4000</v>
      </c>
      <c r="I30" s="13"/>
      <c r="J30" s="13">
        <f t="shared" si="4"/>
        <v>4000</v>
      </c>
      <c r="K30" s="13"/>
      <c r="L30" s="13">
        <f t="shared" si="5"/>
        <v>4000</v>
      </c>
    </row>
    <row r="31" spans="1:12" ht="47.25">
      <c r="A31" s="5" t="s">
        <v>30</v>
      </c>
      <c r="B31" s="4" t="s">
        <v>11</v>
      </c>
      <c r="C31" s="13">
        <v>215.8</v>
      </c>
      <c r="D31" s="13"/>
      <c r="E31" s="13">
        <f t="shared" si="2"/>
        <v>215.8</v>
      </c>
      <c r="F31" s="13"/>
      <c r="G31" s="13"/>
      <c r="H31" s="13">
        <f t="shared" si="3"/>
        <v>215.8</v>
      </c>
      <c r="I31" s="13"/>
      <c r="J31" s="13">
        <f t="shared" si="4"/>
        <v>215.8</v>
      </c>
      <c r="K31" s="13"/>
      <c r="L31" s="13">
        <f t="shared" si="5"/>
        <v>215.8</v>
      </c>
    </row>
    <row r="32" spans="1:12" ht="94.5">
      <c r="A32" s="5" t="s">
        <v>52</v>
      </c>
      <c r="B32" s="4" t="s">
        <v>71</v>
      </c>
      <c r="C32" s="13"/>
      <c r="D32" s="13">
        <v>1418.1</v>
      </c>
      <c r="E32" s="13">
        <f>C32+D32+132.22</f>
        <v>1550.32</v>
      </c>
      <c r="F32" s="13"/>
      <c r="G32" s="13"/>
      <c r="H32" s="13">
        <f t="shared" si="3"/>
        <v>1550.32</v>
      </c>
      <c r="I32" s="13"/>
      <c r="J32" s="13">
        <f t="shared" si="4"/>
        <v>1550.32</v>
      </c>
      <c r="K32" s="13"/>
      <c r="L32" s="13">
        <f t="shared" si="5"/>
        <v>1550.32</v>
      </c>
    </row>
    <row r="33" spans="1:12" ht="126">
      <c r="A33" s="5" t="s">
        <v>76</v>
      </c>
      <c r="B33" s="4" t="s">
        <v>79</v>
      </c>
      <c r="C33" s="13"/>
      <c r="D33" s="13"/>
      <c r="E33" s="13">
        <v>3204.57</v>
      </c>
      <c r="F33" s="13"/>
      <c r="G33" s="13"/>
      <c r="H33" s="13">
        <f t="shared" si="3"/>
        <v>3204.57</v>
      </c>
      <c r="I33" s="13"/>
      <c r="J33" s="13">
        <f t="shared" si="4"/>
        <v>3204.57</v>
      </c>
      <c r="K33" s="13"/>
      <c r="L33" s="13">
        <f t="shared" si="5"/>
        <v>3204.57</v>
      </c>
    </row>
    <row r="34" spans="1:12" ht="63">
      <c r="A34" s="5" t="s">
        <v>76</v>
      </c>
      <c r="B34" s="4" t="s">
        <v>77</v>
      </c>
      <c r="C34" s="13"/>
      <c r="D34" s="13"/>
      <c r="E34" s="13">
        <v>1325.76</v>
      </c>
      <c r="F34" s="13"/>
      <c r="G34" s="13"/>
      <c r="H34" s="13">
        <f t="shared" si="3"/>
        <v>1325.76</v>
      </c>
      <c r="I34" s="13"/>
      <c r="J34" s="13">
        <f t="shared" si="4"/>
        <v>1325.76</v>
      </c>
      <c r="K34" s="13"/>
      <c r="L34" s="13">
        <f t="shared" si="5"/>
        <v>1325.76</v>
      </c>
    </row>
    <row r="35" spans="1:12" ht="81" customHeight="1">
      <c r="A35" s="5" t="s">
        <v>76</v>
      </c>
      <c r="B35" s="4" t="s">
        <v>80</v>
      </c>
      <c r="C35" s="13"/>
      <c r="D35" s="13"/>
      <c r="E35" s="13"/>
      <c r="F35" s="13">
        <v>1620.25</v>
      </c>
      <c r="G35" s="13"/>
      <c r="H35" s="13">
        <f t="shared" si="3"/>
        <v>1620.25</v>
      </c>
      <c r="I35" s="13"/>
      <c r="J35" s="13">
        <f t="shared" si="4"/>
        <v>1620.25</v>
      </c>
      <c r="K35" s="13"/>
      <c r="L35" s="13">
        <f t="shared" si="5"/>
        <v>1620.25</v>
      </c>
    </row>
    <row r="36" spans="1:12" ht="63">
      <c r="A36" s="5" t="s">
        <v>52</v>
      </c>
      <c r="B36" s="4" t="s">
        <v>75</v>
      </c>
      <c r="C36" s="13"/>
      <c r="D36" s="13"/>
      <c r="E36" s="13">
        <v>1361.93</v>
      </c>
      <c r="F36" s="13"/>
      <c r="G36" s="13"/>
      <c r="H36" s="13">
        <f t="shared" si="3"/>
        <v>1361.93</v>
      </c>
      <c r="I36" s="13"/>
      <c r="J36" s="13">
        <f t="shared" si="4"/>
        <v>1361.93</v>
      </c>
      <c r="K36" s="13"/>
      <c r="L36" s="13">
        <f t="shared" si="5"/>
        <v>1361.93</v>
      </c>
    </row>
    <row r="37" spans="1:12" ht="87.75" customHeight="1">
      <c r="A37" s="5" t="s">
        <v>30</v>
      </c>
      <c r="B37" s="4" t="s">
        <v>53</v>
      </c>
      <c r="C37" s="13"/>
      <c r="D37" s="13">
        <v>3640</v>
      </c>
      <c r="E37" s="13">
        <f>C37+D37</f>
        <v>3640</v>
      </c>
      <c r="F37" s="13"/>
      <c r="G37" s="13"/>
      <c r="H37" s="13">
        <f>E37+F37+G37</f>
        <v>3640</v>
      </c>
      <c r="I37" s="13"/>
      <c r="J37" s="13">
        <f>H37+I37</f>
        <v>3640</v>
      </c>
      <c r="K37" s="13"/>
      <c r="L37" s="13">
        <f t="shared" si="5"/>
        <v>3640</v>
      </c>
    </row>
    <row r="38" spans="1:12" ht="50.25" customHeight="1">
      <c r="A38" s="5" t="s">
        <v>30</v>
      </c>
      <c r="B38" s="4" t="s">
        <v>87</v>
      </c>
      <c r="C38" s="13"/>
      <c r="D38" s="13">
        <v>3640</v>
      </c>
      <c r="E38" s="13">
        <f>C38+D38</f>
        <v>3640</v>
      </c>
      <c r="F38" s="13"/>
      <c r="G38" s="13"/>
      <c r="H38" s="13"/>
      <c r="I38" s="13">
        <v>5249</v>
      </c>
      <c r="J38" s="13">
        <f>H38+I38</f>
        <v>5249</v>
      </c>
      <c r="K38" s="13"/>
      <c r="L38" s="13">
        <f t="shared" si="5"/>
        <v>5249</v>
      </c>
    </row>
    <row r="39" spans="1:13" ht="31.5">
      <c r="A39" s="6" t="s">
        <v>43</v>
      </c>
      <c r="B39" s="8" t="s">
        <v>3</v>
      </c>
      <c r="C39" s="9">
        <f>SUM(C40:C73)</f>
        <v>394703.39000000013</v>
      </c>
      <c r="D39" s="9">
        <f>SUM(D40:D73)</f>
        <v>-5014.32</v>
      </c>
      <c r="E39" s="9">
        <f>SUM(E40:E73)</f>
        <v>894580.0300000001</v>
      </c>
      <c r="F39" s="9">
        <f>SUM(F40:F68)</f>
        <v>7715.132</v>
      </c>
      <c r="G39" s="9">
        <f>SUM(G40:G68)</f>
        <v>0</v>
      </c>
      <c r="H39" s="9">
        <f>SUM(H40:H73)</f>
        <v>701315.952</v>
      </c>
      <c r="I39" s="9">
        <f>SUM(I40:I73)</f>
        <v>-238715.46000000002</v>
      </c>
      <c r="J39" s="9">
        <f>SUM(J40:J73)</f>
        <v>418035.20200000005</v>
      </c>
      <c r="K39" s="9">
        <f>SUM(K40:K73)</f>
        <v>3355.9399999999996</v>
      </c>
      <c r="L39" s="9">
        <f>SUM(L40:L73)</f>
        <v>421391.142</v>
      </c>
      <c r="M39" s="20"/>
    </row>
    <row r="40" spans="1:12" ht="94.5">
      <c r="A40" s="5" t="s">
        <v>34</v>
      </c>
      <c r="B40" s="4" t="s">
        <v>18</v>
      </c>
      <c r="C40" s="13">
        <v>797</v>
      </c>
      <c r="D40" s="13"/>
      <c r="E40" s="13">
        <f aca="true" t="shared" si="6" ref="E40:E50">C40+D40</f>
        <v>797</v>
      </c>
      <c r="F40" s="13"/>
      <c r="G40" s="13"/>
      <c r="H40" s="13">
        <f>E40+F40+G40</f>
        <v>797</v>
      </c>
      <c r="I40" s="13"/>
      <c r="J40" s="13">
        <f>H40+I40</f>
        <v>797</v>
      </c>
      <c r="K40" s="13"/>
      <c r="L40" s="13">
        <f>J40+K40</f>
        <v>797</v>
      </c>
    </row>
    <row r="41" spans="1:12" ht="78.75">
      <c r="A41" s="5" t="s">
        <v>34</v>
      </c>
      <c r="B41" s="4" t="s">
        <v>15</v>
      </c>
      <c r="C41" s="13">
        <v>7566.56</v>
      </c>
      <c r="D41" s="13">
        <v>-1513.31</v>
      </c>
      <c r="E41" s="13">
        <f t="shared" si="6"/>
        <v>6053.25</v>
      </c>
      <c r="F41" s="13"/>
      <c r="G41" s="13"/>
      <c r="H41" s="13">
        <f aca="true" t="shared" si="7" ref="H41:H73">E41+F41+G41</f>
        <v>6053.25</v>
      </c>
      <c r="I41" s="13"/>
      <c r="J41" s="13">
        <f aca="true" t="shared" si="8" ref="J41:J73">H41+I41</f>
        <v>6053.25</v>
      </c>
      <c r="K41" s="13">
        <v>222.39</v>
      </c>
      <c r="L41" s="13">
        <f aca="true" t="shared" si="9" ref="L41:L73">J41+K41</f>
        <v>6275.64</v>
      </c>
    </row>
    <row r="42" spans="1:12" ht="110.25">
      <c r="A42" s="5" t="s">
        <v>34</v>
      </c>
      <c r="B42" s="4" t="s">
        <v>19</v>
      </c>
      <c r="C42" s="13">
        <v>0.22</v>
      </c>
      <c r="D42" s="13"/>
      <c r="E42" s="13">
        <f t="shared" si="6"/>
        <v>0.22</v>
      </c>
      <c r="F42" s="13"/>
      <c r="G42" s="13"/>
      <c r="H42" s="13">
        <f t="shared" si="7"/>
        <v>0.22</v>
      </c>
      <c r="I42" s="13"/>
      <c r="J42" s="13">
        <f t="shared" si="8"/>
        <v>0.22</v>
      </c>
      <c r="K42" s="13"/>
      <c r="L42" s="13">
        <f t="shared" si="9"/>
        <v>0.22</v>
      </c>
    </row>
    <row r="43" spans="1:12" ht="78.75">
      <c r="A43" s="5" t="s">
        <v>34</v>
      </c>
      <c r="B43" s="4" t="s">
        <v>16</v>
      </c>
      <c r="C43" s="13">
        <v>1771.44</v>
      </c>
      <c r="D43" s="13"/>
      <c r="E43" s="13">
        <f t="shared" si="6"/>
        <v>1771.44</v>
      </c>
      <c r="F43" s="13"/>
      <c r="G43" s="13"/>
      <c r="H43" s="13">
        <f t="shared" si="7"/>
        <v>1771.44</v>
      </c>
      <c r="I43" s="13"/>
      <c r="J43" s="13">
        <f t="shared" si="8"/>
        <v>1771.44</v>
      </c>
      <c r="K43" s="13"/>
      <c r="L43" s="13">
        <f t="shared" si="9"/>
        <v>1771.44</v>
      </c>
    </row>
    <row r="44" spans="1:12" ht="78.75">
      <c r="A44" s="5" t="s">
        <v>34</v>
      </c>
      <c r="B44" s="4" t="s">
        <v>37</v>
      </c>
      <c r="C44" s="13">
        <v>1638.57</v>
      </c>
      <c r="D44" s="13"/>
      <c r="E44" s="13">
        <f t="shared" si="6"/>
        <v>1638.57</v>
      </c>
      <c r="F44" s="13"/>
      <c r="G44" s="13"/>
      <c r="H44" s="13">
        <f t="shared" si="7"/>
        <v>1638.57</v>
      </c>
      <c r="I44" s="13"/>
      <c r="J44" s="13">
        <f t="shared" si="8"/>
        <v>1638.57</v>
      </c>
      <c r="K44" s="13"/>
      <c r="L44" s="13">
        <f t="shared" si="9"/>
        <v>1638.57</v>
      </c>
    </row>
    <row r="45" spans="1:12" ht="110.25">
      <c r="A45" s="5" t="s">
        <v>34</v>
      </c>
      <c r="B45" s="4" t="s">
        <v>20</v>
      </c>
      <c r="C45" s="13">
        <v>251.23</v>
      </c>
      <c r="D45" s="13"/>
      <c r="E45" s="13">
        <f t="shared" si="6"/>
        <v>251.23</v>
      </c>
      <c r="F45" s="13"/>
      <c r="G45" s="13"/>
      <c r="H45" s="13">
        <f t="shared" si="7"/>
        <v>251.23</v>
      </c>
      <c r="I45" s="13"/>
      <c r="J45" s="13">
        <f t="shared" si="8"/>
        <v>251.23</v>
      </c>
      <c r="K45" s="13"/>
      <c r="L45" s="13">
        <f t="shared" si="9"/>
        <v>251.23</v>
      </c>
    </row>
    <row r="46" spans="1:12" ht="236.25">
      <c r="A46" s="5" t="s">
        <v>34</v>
      </c>
      <c r="B46" s="15" t="s">
        <v>6</v>
      </c>
      <c r="C46" s="13">
        <v>92520.12</v>
      </c>
      <c r="D46" s="13"/>
      <c r="E46" s="13">
        <f t="shared" si="6"/>
        <v>92520.12</v>
      </c>
      <c r="F46" s="13"/>
      <c r="G46" s="13"/>
      <c r="H46" s="13">
        <f t="shared" si="7"/>
        <v>92520.12</v>
      </c>
      <c r="I46" s="13"/>
      <c r="J46" s="13">
        <f>H46+I46</f>
        <v>92520.12</v>
      </c>
      <c r="K46" s="13">
        <v>1282.19</v>
      </c>
      <c r="L46" s="13">
        <f t="shared" si="9"/>
        <v>93802.31</v>
      </c>
    </row>
    <row r="47" spans="1:12" ht="236.25">
      <c r="A47" s="5" t="s">
        <v>34</v>
      </c>
      <c r="B47" s="15" t="s">
        <v>6</v>
      </c>
      <c r="C47" s="13">
        <v>135699.57</v>
      </c>
      <c r="D47" s="13"/>
      <c r="E47" s="13">
        <f t="shared" si="6"/>
        <v>135699.57</v>
      </c>
      <c r="F47" s="13"/>
      <c r="G47" s="13"/>
      <c r="H47" s="13">
        <f t="shared" si="7"/>
        <v>135699.57</v>
      </c>
      <c r="I47" s="13"/>
      <c r="J47" s="13">
        <f t="shared" si="8"/>
        <v>135699.57</v>
      </c>
      <c r="K47" s="13">
        <v>2795.86</v>
      </c>
      <c r="L47" s="13">
        <f t="shared" si="9"/>
        <v>138495.43</v>
      </c>
    </row>
    <row r="48" spans="1:12" ht="141.75">
      <c r="A48" s="12" t="s">
        <v>35</v>
      </c>
      <c r="B48" s="15" t="s">
        <v>100</v>
      </c>
      <c r="C48" s="13">
        <v>8467.2</v>
      </c>
      <c r="D48" s="13"/>
      <c r="E48" s="13">
        <f t="shared" si="6"/>
        <v>8467.2</v>
      </c>
      <c r="F48" s="13"/>
      <c r="G48" s="13"/>
      <c r="H48" s="13">
        <f t="shared" si="7"/>
        <v>8467.2</v>
      </c>
      <c r="I48" s="13"/>
      <c r="J48" s="13">
        <f t="shared" si="8"/>
        <v>8467.2</v>
      </c>
      <c r="K48" s="13">
        <v>-944.5</v>
      </c>
      <c r="L48" s="13">
        <f t="shared" si="9"/>
        <v>7522.700000000001</v>
      </c>
    </row>
    <row r="49" spans="1:12" ht="78.75">
      <c r="A49" s="5" t="s">
        <v>34</v>
      </c>
      <c r="B49" s="24" t="s">
        <v>7</v>
      </c>
      <c r="C49" s="13">
        <v>2295</v>
      </c>
      <c r="D49" s="13"/>
      <c r="E49" s="13">
        <f t="shared" si="6"/>
        <v>2295</v>
      </c>
      <c r="F49" s="13"/>
      <c r="G49" s="13"/>
      <c r="H49" s="13">
        <f t="shared" si="7"/>
        <v>2295</v>
      </c>
      <c r="I49" s="13">
        <v>415</v>
      </c>
      <c r="J49" s="13">
        <f t="shared" si="8"/>
        <v>2710</v>
      </c>
      <c r="K49" s="13"/>
      <c r="L49" s="13">
        <f t="shared" si="9"/>
        <v>2710</v>
      </c>
    </row>
    <row r="50" spans="1:12" ht="94.5">
      <c r="A50" s="5" t="s">
        <v>34</v>
      </c>
      <c r="B50" s="19" t="s">
        <v>36</v>
      </c>
      <c r="C50" s="13">
        <v>2239.04</v>
      </c>
      <c r="D50" s="13"/>
      <c r="E50" s="13">
        <f t="shared" si="6"/>
        <v>2239.04</v>
      </c>
      <c r="F50" s="13"/>
      <c r="G50" s="13"/>
      <c r="H50" s="13">
        <f t="shared" si="7"/>
        <v>2239.04</v>
      </c>
      <c r="I50" s="13"/>
      <c r="J50" s="13">
        <f t="shared" si="8"/>
        <v>2239.04</v>
      </c>
      <c r="K50" s="13"/>
      <c r="L50" s="13">
        <f t="shared" si="9"/>
        <v>2239.04</v>
      </c>
    </row>
    <row r="51" spans="1:13" ht="47.25">
      <c r="A51" s="5" t="s">
        <v>34</v>
      </c>
      <c r="B51" s="15" t="s">
        <v>60</v>
      </c>
      <c r="C51" s="13">
        <v>340</v>
      </c>
      <c r="D51" s="17"/>
      <c r="E51" s="13">
        <f>C51+D51+120.28</f>
        <v>460.28</v>
      </c>
      <c r="F51" s="13"/>
      <c r="G51" s="13"/>
      <c r="H51" s="13">
        <f t="shared" si="7"/>
        <v>460.28</v>
      </c>
      <c r="I51" s="13"/>
      <c r="J51" s="13">
        <f t="shared" si="8"/>
        <v>460.28</v>
      </c>
      <c r="K51" s="13"/>
      <c r="L51" s="13">
        <f t="shared" si="9"/>
        <v>460.28</v>
      </c>
      <c r="M51" s="20"/>
    </row>
    <row r="52" spans="1:12" ht="63">
      <c r="A52" s="5" t="s">
        <v>34</v>
      </c>
      <c r="B52" s="15" t="s">
        <v>61</v>
      </c>
      <c r="C52" s="13">
        <v>9917.42</v>
      </c>
      <c r="D52" s="17"/>
      <c r="E52" s="13">
        <v>9917.41</v>
      </c>
      <c r="F52" s="13">
        <v>0.01</v>
      </c>
      <c r="G52" s="13"/>
      <c r="H52" s="13">
        <f t="shared" si="7"/>
        <v>9917.42</v>
      </c>
      <c r="I52" s="13">
        <v>-6985.6</v>
      </c>
      <c r="J52" s="13">
        <f t="shared" si="8"/>
        <v>2931.8199999999997</v>
      </c>
      <c r="K52" s="13"/>
      <c r="L52" s="13">
        <f t="shared" si="9"/>
        <v>2931.8199999999997</v>
      </c>
    </row>
    <row r="53" spans="1:12" ht="47.25">
      <c r="A53" s="5" t="s">
        <v>34</v>
      </c>
      <c r="B53" s="15" t="s">
        <v>62</v>
      </c>
      <c r="C53" s="13">
        <v>15000</v>
      </c>
      <c r="D53" s="13"/>
      <c r="E53" s="13">
        <f>C53+D53-5000</f>
        <v>10000</v>
      </c>
      <c r="F53" s="13"/>
      <c r="G53" s="13"/>
      <c r="H53" s="13">
        <f t="shared" si="7"/>
        <v>10000</v>
      </c>
      <c r="I53" s="13">
        <v>20000</v>
      </c>
      <c r="J53" s="13">
        <f t="shared" si="8"/>
        <v>30000</v>
      </c>
      <c r="K53" s="13">
        <v>-184.61</v>
      </c>
      <c r="L53" s="13">
        <f t="shared" si="9"/>
        <v>29815.39</v>
      </c>
    </row>
    <row r="54" spans="1:12" ht="78.75">
      <c r="A54" s="5" t="s">
        <v>34</v>
      </c>
      <c r="B54" s="15" t="s">
        <v>54</v>
      </c>
      <c r="C54" s="13">
        <v>100</v>
      </c>
      <c r="D54" s="13"/>
      <c r="E54" s="13">
        <f>C54+D54-62.02</f>
        <v>37.98</v>
      </c>
      <c r="F54" s="13"/>
      <c r="G54" s="13"/>
      <c r="H54" s="13">
        <f t="shared" si="7"/>
        <v>37.98</v>
      </c>
      <c r="I54" s="13">
        <v>97.12</v>
      </c>
      <c r="J54" s="13">
        <f t="shared" si="8"/>
        <v>135.1</v>
      </c>
      <c r="K54" s="13"/>
      <c r="L54" s="13">
        <f t="shared" si="9"/>
        <v>135.1</v>
      </c>
    </row>
    <row r="55" spans="1:12" ht="47.25">
      <c r="A55" s="5" t="s">
        <v>34</v>
      </c>
      <c r="B55" s="15" t="s">
        <v>55</v>
      </c>
      <c r="C55" s="13">
        <v>1750</v>
      </c>
      <c r="D55" s="13"/>
      <c r="E55" s="13">
        <f>C55+D55</f>
        <v>1750</v>
      </c>
      <c r="F55" s="13"/>
      <c r="G55" s="13"/>
      <c r="H55" s="13">
        <f t="shared" si="7"/>
        <v>1750</v>
      </c>
      <c r="I55" s="13">
        <v>-600</v>
      </c>
      <c r="J55" s="13">
        <f t="shared" si="8"/>
        <v>1150</v>
      </c>
      <c r="K55" s="13"/>
      <c r="L55" s="13">
        <f t="shared" si="9"/>
        <v>1150</v>
      </c>
    </row>
    <row r="56" spans="1:12" ht="77.25" customHeight="1">
      <c r="A56" s="5" t="s">
        <v>34</v>
      </c>
      <c r="B56" s="15" t="s">
        <v>63</v>
      </c>
      <c r="C56" s="13">
        <v>25</v>
      </c>
      <c r="D56" s="13"/>
      <c r="E56" s="13">
        <f>C56+D56</f>
        <v>25</v>
      </c>
      <c r="F56" s="13"/>
      <c r="G56" s="13"/>
      <c r="H56" s="13">
        <f t="shared" si="7"/>
        <v>25</v>
      </c>
      <c r="I56" s="13">
        <v>-25</v>
      </c>
      <c r="J56" s="13">
        <f t="shared" si="8"/>
        <v>0</v>
      </c>
      <c r="K56" s="13"/>
      <c r="L56" s="13">
        <f t="shared" si="9"/>
        <v>0</v>
      </c>
    </row>
    <row r="57" spans="1:12" ht="94.5">
      <c r="A57" s="5" t="s">
        <v>34</v>
      </c>
      <c r="B57" s="15" t="s">
        <v>101</v>
      </c>
      <c r="C57" s="13">
        <v>70</v>
      </c>
      <c r="D57" s="13"/>
      <c r="E57" s="13">
        <f>C57+D57</f>
        <v>70</v>
      </c>
      <c r="F57" s="13"/>
      <c r="G57" s="13"/>
      <c r="H57" s="13">
        <f t="shared" si="7"/>
        <v>70</v>
      </c>
      <c r="I57" s="13">
        <v>-22</v>
      </c>
      <c r="J57" s="13">
        <f t="shared" si="8"/>
        <v>48</v>
      </c>
      <c r="K57" s="13"/>
      <c r="L57" s="13">
        <f t="shared" si="9"/>
        <v>48</v>
      </c>
    </row>
    <row r="58" spans="1:12" ht="63">
      <c r="A58" s="5" t="s">
        <v>58</v>
      </c>
      <c r="B58" s="15" t="s">
        <v>56</v>
      </c>
      <c r="C58" s="13">
        <v>319.8</v>
      </c>
      <c r="D58" s="13">
        <v>1085.54</v>
      </c>
      <c r="E58" s="13">
        <f>C58+D58</f>
        <v>1405.34</v>
      </c>
      <c r="F58" s="13"/>
      <c r="G58" s="13"/>
      <c r="H58" s="13">
        <f t="shared" si="7"/>
        <v>1405.34</v>
      </c>
      <c r="I58" s="13">
        <v>-180</v>
      </c>
      <c r="J58" s="13">
        <f t="shared" si="8"/>
        <v>1225.34</v>
      </c>
      <c r="K58" s="13">
        <v>128.64</v>
      </c>
      <c r="L58" s="13">
        <f>J58+K58</f>
        <v>1353.98</v>
      </c>
    </row>
    <row r="59" spans="1:12" ht="31.5">
      <c r="A59" s="5" t="s">
        <v>81</v>
      </c>
      <c r="B59" s="15" t="s">
        <v>57</v>
      </c>
      <c r="C59" s="13">
        <v>109.31</v>
      </c>
      <c r="D59" s="13">
        <v>664.98</v>
      </c>
      <c r="E59" s="13">
        <f>C59+D59</f>
        <v>774.29</v>
      </c>
      <c r="F59" s="13"/>
      <c r="G59" s="13"/>
      <c r="H59" s="13">
        <f t="shared" si="7"/>
        <v>774.29</v>
      </c>
      <c r="I59" s="13">
        <v>205.99</v>
      </c>
      <c r="J59" s="13">
        <f t="shared" si="8"/>
        <v>980.28</v>
      </c>
      <c r="K59" s="13"/>
      <c r="L59" s="13">
        <f t="shared" si="9"/>
        <v>980.28</v>
      </c>
    </row>
    <row r="60" spans="1:12" ht="37.5" customHeight="1">
      <c r="A60" s="5" t="s">
        <v>82</v>
      </c>
      <c r="B60" s="15" t="s">
        <v>83</v>
      </c>
      <c r="C60" s="13">
        <v>20</v>
      </c>
      <c r="D60" s="13"/>
      <c r="E60" s="13"/>
      <c r="F60" s="13">
        <v>40</v>
      </c>
      <c r="G60" s="13"/>
      <c r="H60" s="13">
        <f t="shared" si="7"/>
        <v>40</v>
      </c>
      <c r="I60" s="13"/>
      <c r="J60" s="13">
        <f t="shared" si="8"/>
        <v>40</v>
      </c>
      <c r="K60" s="13"/>
      <c r="L60" s="13">
        <f t="shared" si="9"/>
        <v>40</v>
      </c>
    </row>
    <row r="61" spans="1:12" ht="65.25" customHeight="1">
      <c r="A61" s="5" t="s">
        <v>82</v>
      </c>
      <c r="B61" s="15" t="s">
        <v>59</v>
      </c>
      <c r="C61" s="13">
        <v>20</v>
      </c>
      <c r="D61" s="13"/>
      <c r="E61" s="13">
        <f>C61+D61</f>
        <v>20</v>
      </c>
      <c r="F61" s="13"/>
      <c r="G61" s="13"/>
      <c r="H61" s="13">
        <f t="shared" si="7"/>
        <v>20</v>
      </c>
      <c r="I61" s="13"/>
      <c r="J61" s="13">
        <f t="shared" si="8"/>
        <v>20</v>
      </c>
      <c r="K61" s="13"/>
      <c r="L61" s="13">
        <f t="shared" si="9"/>
        <v>20</v>
      </c>
    </row>
    <row r="62" spans="1:12" ht="29.25" customHeight="1">
      <c r="A62" s="5" t="s">
        <v>58</v>
      </c>
      <c r="B62" s="15" t="s">
        <v>64</v>
      </c>
      <c r="C62" s="13">
        <v>6150</v>
      </c>
      <c r="D62" s="13"/>
      <c r="E62" s="13">
        <f>C62+D62-900</f>
        <v>5250</v>
      </c>
      <c r="F62" s="13"/>
      <c r="G62" s="13"/>
      <c r="H62" s="13">
        <f t="shared" si="7"/>
        <v>5250</v>
      </c>
      <c r="I62" s="13">
        <v>5460</v>
      </c>
      <c r="J62" s="13">
        <f t="shared" si="8"/>
        <v>10710</v>
      </c>
      <c r="K62" s="13"/>
      <c r="L62" s="13">
        <f t="shared" si="9"/>
        <v>10710</v>
      </c>
    </row>
    <row r="63" spans="1:13" ht="2.25" customHeight="1" hidden="1">
      <c r="A63" s="5" t="s">
        <v>58</v>
      </c>
      <c r="B63" s="15" t="s">
        <v>65</v>
      </c>
      <c r="C63" s="13">
        <v>1821.5</v>
      </c>
      <c r="D63" s="13"/>
      <c r="E63" s="13">
        <f>C63+D63+823.27</f>
        <v>2644.77</v>
      </c>
      <c r="F63" s="13">
        <v>-2644.77</v>
      </c>
      <c r="G63" s="13"/>
      <c r="H63" s="13">
        <f t="shared" si="7"/>
        <v>0</v>
      </c>
      <c r="I63" s="13"/>
      <c r="J63" s="13">
        <f t="shared" si="8"/>
        <v>0</v>
      </c>
      <c r="K63" s="13"/>
      <c r="L63" s="13">
        <f t="shared" si="9"/>
        <v>0</v>
      </c>
      <c r="M63" s="21"/>
    </row>
    <row r="64" spans="1:12" ht="63">
      <c r="A64" s="5" t="s">
        <v>82</v>
      </c>
      <c r="B64" s="15" t="s">
        <v>66</v>
      </c>
      <c r="C64" s="13">
        <v>20000</v>
      </c>
      <c r="D64" s="13"/>
      <c r="E64" s="13">
        <f>C64+D64</f>
        <v>20000</v>
      </c>
      <c r="F64" s="13">
        <v>-5752.818</v>
      </c>
      <c r="G64" s="13"/>
      <c r="H64" s="13">
        <f t="shared" si="7"/>
        <v>14247.182</v>
      </c>
      <c r="I64" s="13"/>
      <c r="J64" s="13">
        <f t="shared" si="8"/>
        <v>14247.182</v>
      </c>
      <c r="K64" s="13"/>
      <c r="L64" s="13">
        <f t="shared" si="9"/>
        <v>14247.182</v>
      </c>
    </row>
    <row r="65" spans="1:12" ht="47.25">
      <c r="A65" s="5" t="s">
        <v>58</v>
      </c>
      <c r="B65" s="15" t="s">
        <v>67</v>
      </c>
      <c r="C65" s="13">
        <v>7505</v>
      </c>
      <c r="D65" s="13"/>
      <c r="E65" s="13">
        <f>C65+D65</f>
        <v>7505</v>
      </c>
      <c r="F65" s="13"/>
      <c r="G65" s="13"/>
      <c r="H65" s="13">
        <f t="shared" si="7"/>
        <v>7505</v>
      </c>
      <c r="I65" s="13">
        <v>-7505</v>
      </c>
      <c r="J65" s="13">
        <f t="shared" si="8"/>
        <v>0</v>
      </c>
      <c r="K65" s="13"/>
      <c r="L65" s="13">
        <f t="shared" si="9"/>
        <v>0</v>
      </c>
    </row>
    <row r="66" spans="1:12" ht="88.5" customHeight="1">
      <c r="A66" s="5" t="s">
        <v>58</v>
      </c>
      <c r="B66" s="15" t="s">
        <v>88</v>
      </c>
      <c r="C66" s="13">
        <v>24959.97</v>
      </c>
      <c r="D66" s="13">
        <v>-1750.51</v>
      </c>
      <c r="E66" s="13">
        <f>C66+D66+169976.48</f>
        <v>193185.94</v>
      </c>
      <c r="F66" s="13">
        <v>5357.57</v>
      </c>
      <c r="G66" s="13"/>
      <c r="H66" s="13">
        <v>0</v>
      </c>
      <c r="I66" s="13">
        <v>397.5</v>
      </c>
      <c r="J66" s="13">
        <f>H66+I66</f>
        <v>397.5</v>
      </c>
      <c r="K66" s="13"/>
      <c r="L66" s="13">
        <f t="shared" si="9"/>
        <v>397.5</v>
      </c>
    </row>
    <row r="67" spans="1:14" ht="73.5" customHeight="1">
      <c r="A67" s="5" t="s">
        <v>82</v>
      </c>
      <c r="B67" s="15" t="s">
        <v>67</v>
      </c>
      <c r="C67" s="13">
        <v>24959.97</v>
      </c>
      <c r="D67" s="13">
        <v>-1750.51</v>
      </c>
      <c r="E67" s="13">
        <f>C67+D67+169976.48</f>
        <v>193185.94</v>
      </c>
      <c r="F67" s="13">
        <v>5357.57</v>
      </c>
      <c r="G67" s="13"/>
      <c r="H67" s="13">
        <f>E67+F67+G67</f>
        <v>198543.51</v>
      </c>
      <c r="I67" s="13">
        <v>-153978.22</v>
      </c>
      <c r="J67" s="13"/>
      <c r="K67" s="13">
        <v>731.2</v>
      </c>
      <c r="L67" s="13">
        <f>K67</f>
        <v>731.2</v>
      </c>
      <c r="M67" s="21"/>
      <c r="N67" s="21"/>
    </row>
    <row r="68" spans="1:12" ht="73.5" customHeight="1">
      <c r="A68" s="5" t="s">
        <v>84</v>
      </c>
      <c r="B68" s="15" t="s">
        <v>68</v>
      </c>
      <c r="C68" s="13">
        <v>24959.97</v>
      </c>
      <c r="D68" s="13">
        <v>-1750.51</v>
      </c>
      <c r="E68" s="13">
        <f>C68+D68+169976.48</f>
        <v>193185.94</v>
      </c>
      <c r="F68" s="13">
        <v>5357.57</v>
      </c>
      <c r="G68" s="13"/>
      <c r="H68" s="13">
        <f t="shared" si="7"/>
        <v>198543.51</v>
      </c>
      <c r="I68" s="13">
        <v>-153978.22</v>
      </c>
      <c r="J68" s="13">
        <f t="shared" si="8"/>
        <v>44565.29000000001</v>
      </c>
      <c r="K68" s="13"/>
      <c r="L68" s="13">
        <f t="shared" si="9"/>
        <v>44565.29000000001</v>
      </c>
    </row>
    <row r="69" spans="1:12" ht="78.75">
      <c r="A69" s="5" t="s">
        <v>34</v>
      </c>
      <c r="B69" s="15" t="s">
        <v>89</v>
      </c>
      <c r="C69" s="13">
        <v>811.9</v>
      </c>
      <c r="D69" s="13"/>
      <c r="E69" s="13">
        <f aca="true" t="shared" si="10" ref="E69:E75">C69+D69</f>
        <v>811.9</v>
      </c>
      <c r="F69" s="13"/>
      <c r="G69" s="13"/>
      <c r="H69" s="13"/>
      <c r="I69" s="13">
        <v>5772.16</v>
      </c>
      <c r="J69" s="13">
        <f>H69+I69</f>
        <v>5772.16</v>
      </c>
      <c r="K69" s="13">
        <v>-1675.23</v>
      </c>
      <c r="L69" s="13">
        <f t="shared" si="9"/>
        <v>4096.93</v>
      </c>
    </row>
    <row r="70" spans="1:12" ht="47.25">
      <c r="A70" s="5" t="s">
        <v>34</v>
      </c>
      <c r="B70" s="15" t="s">
        <v>90</v>
      </c>
      <c r="C70" s="13">
        <v>811.9</v>
      </c>
      <c r="D70" s="13"/>
      <c r="E70" s="13">
        <f t="shared" si="10"/>
        <v>811.9</v>
      </c>
      <c r="F70" s="13"/>
      <c r="G70" s="13"/>
      <c r="H70" s="13"/>
      <c r="I70" s="13">
        <v>850</v>
      </c>
      <c r="J70" s="13">
        <f t="shared" si="8"/>
        <v>850</v>
      </c>
      <c r="K70" s="13">
        <v>6852.81</v>
      </c>
      <c r="L70" s="13">
        <f t="shared" si="9"/>
        <v>7702.81</v>
      </c>
    </row>
    <row r="71" spans="1:12" ht="63">
      <c r="A71" s="5" t="s">
        <v>34</v>
      </c>
      <c r="B71" s="15" t="s">
        <v>91</v>
      </c>
      <c r="C71" s="13">
        <v>811.9</v>
      </c>
      <c r="D71" s="13"/>
      <c r="E71" s="13">
        <f t="shared" si="10"/>
        <v>811.9</v>
      </c>
      <c r="F71" s="13"/>
      <c r="G71" s="13"/>
      <c r="H71" s="13"/>
      <c r="I71" s="13">
        <v>51360.81</v>
      </c>
      <c r="J71" s="13">
        <f>H71+I71</f>
        <v>51360.81</v>
      </c>
      <c r="K71" s="13">
        <v>-5852.81</v>
      </c>
      <c r="L71" s="13">
        <f t="shared" si="9"/>
        <v>45508</v>
      </c>
    </row>
    <row r="72" spans="1:12" ht="141.75">
      <c r="A72" s="5" t="s">
        <v>39</v>
      </c>
      <c r="B72" s="15" t="s">
        <v>21</v>
      </c>
      <c r="C72" s="13">
        <v>811.9</v>
      </c>
      <c r="D72" s="13"/>
      <c r="E72" s="13">
        <f t="shared" si="10"/>
        <v>811.9</v>
      </c>
      <c r="F72" s="13"/>
      <c r="G72" s="13"/>
      <c r="H72" s="13">
        <f t="shared" si="7"/>
        <v>811.9</v>
      </c>
      <c r="I72" s="13"/>
      <c r="J72" s="13">
        <f t="shared" si="8"/>
        <v>811.9</v>
      </c>
      <c r="K72" s="13"/>
      <c r="L72" s="13">
        <f t="shared" si="9"/>
        <v>811.9</v>
      </c>
    </row>
    <row r="73" spans="1:12" ht="94.5">
      <c r="A73" s="5" t="s">
        <v>40</v>
      </c>
      <c r="B73" s="15" t="s">
        <v>38</v>
      </c>
      <c r="C73" s="13">
        <v>181.9</v>
      </c>
      <c r="D73" s="13"/>
      <c r="E73" s="13">
        <f t="shared" si="10"/>
        <v>181.9</v>
      </c>
      <c r="F73" s="13"/>
      <c r="G73" s="13"/>
      <c r="H73" s="13">
        <f t="shared" si="7"/>
        <v>181.9</v>
      </c>
      <c r="I73" s="13"/>
      <c r="J73" s="13">
        <f t="shared" si="8"/>
        <v>181.9</v>
      </c>
      <c r="K73" s="13"/>
      <c r="L73" s="13">
        <f t="shared" si="9"/>
        <v>181.9</v>
      </c>
    </row>
    <row r="74" spans="1:12" ht="47.25">
      <c r="A74" s="6" t="s">
        <v>69</v>
      </c>
      <c r="B74" s="18" t="s">
        <v>70</v>
      </c>
      <c r="C74" s="16"/>
      <c r="D74" s="16">
        <f>D78</f>
        <v>0</v>
      </c>
      <c r="E74" s="16">
        <f t="shared" si="10"/>
        <v>0</v>
      </c>
      <c r="F74" s="16">
        <f>F78</f>
        <v>0</v>
      </c>
      <c r="G74" s="16">
        <f>G78</f>
        <v>0</v>
      </c>
      <c r="H74" s="16">
        <f>H75</f>
        <v>5000</v>
      </c>
      <c r="I74" s="16">
        <f>I75+I76</f>
        <v>5000</v>
      </c>
      <c r="J74" s="16">
        <f>J75+J76</f>
        <v>10000</v>
      </c>
      <c r="K74" s="16">
        <f>K75+K76</f>
        <v>0</v>
      </c>
      <c r="L74" s="16">
        <f>L75+L76</f>
        <v>10000</v>
      </c>
    </row>
    <row r="75" spans="1:12" ht="146.25" customHeight="1">
      <c r="A75" s="5" t="s">
        <v>69</v>
      </c>
      <c r="B75" s="15" t="s">
        <v>72</v>
      </c>
      <c r="C75" s="13"/>
      <c r="D75" s="13">
        <v>5000</v>
      </c>
      <c r="E75" s="13">
        <f t="shared" si="10"/>
        <v>5000</v>
      </c>
      <c r="F75" s="13"/>
      <c r="G75" s="13"/>
      <c r="H75" s="13">
        <f>E75+G75+F75</f>
        <v>5000</v>
      </c>
      <c r="I75" s="13"/>
      <c r="J75" s="13">
        <f>H75+I75</f>
        <v>5000</v>
      </c>
      <c r="K75" s="13"/>
      <c r="L75" s="13">
        <f>J75+K75</f>
        <v>5000</v>
      </c>
    </row>
    <row r="76" spans="1:12" ht="119.25" customHeight="1">
      <c r="A76" s="5" t="s">
        <v>69</v>
      </c>
      <c r="B76" s="15" t="s">
        <v>92</v>
      </c>
      <c r="C76" s="13"/>
      <c r="D76" s="13">
        <v>5000</v>
      </c>
      <c r="E76" s="13">
        <f>C76+D76</f>
        <v>5000</v>
      </c>
      <c r="F76" s="13"/>
      <c r="G76" s="13"/>
      <c r="H76" s="13"/>
      <c r="I76" s="13">
        <v>5000</v>
      </c>
      <c r="J76" s="13">
        <f>H76+I76</f>
        <v>5000</v>
      </c>
      <c r="K76" s="13"/>
      <c r="L76" s="13">
        <f>J76+K76</f>
        <v>5000</v>
      </c>
    </row>
    <row r="77" spans="1:12" s="23" customFormat="1" ht="36" customHeight="1">
      <c r="A77" s="6" t="s">
        <v>93</v>
      </c>
      <c r="B77" s="18" t="s">
        <v>94</v>
      </c>
      <c r="C77" s="16"/>
      <c r="D77" s="16"/>
      <c r="E77" s="16"/>
      <c r="F77" s="16"/>
      <c r="G77" s="16"/>
      <c r="H77" s="16"/>
      <c r="I77" s="16">
        <f>I78</f>
        <v>129.42</v>
      </c>
      <c r="J77" s="16">
        <f>J78</f>
        <v>129.42</v>
      </c>
      <c r="K77" s="16">
        <f>K78</f>
        <v>0</v>
      </c>
      <c r="L77" s="16">
        <f>L78</f>
        <v>129.42</v>
      </c>
    </row>
    <row r="78" spans="1:12" ht="36" customHeight="1">
      <c r="A78" s="12" t="s">
        <v>95</v>
      </c>
      <c r="B78" s="15" t="s">
        <v>96</v>
      </c>
      <c r="C78" s="13"/>
      <c r="D78" s="13"/>
      <c r="E78" s="13"/>
      <c r="F78" s="13"/>
      <c r="G78" s="13"/>
      <c r="H78" s="13"/>
      <c r="I78" s="13">
        <v>129.42</v>
      </c>
      <c r="J78" s="13">
        <f>I78</f>
        <v>129.42</v>
      </c>
      <c r="K78" s="13"/>
      <c r="L78" s="13">
        <f>J78+K78</f>
        <v>129.42</v>
      </c>
    </row>
    <row r="79" spans="1:14" ht="12.75">
      <c r="A79" s="28" t="s">
        <v>4</v>
      </c>
      <c r="B79" s="28"/>
      <c r="C79" s="11">
        <f>C16</f>
        <v>453246.9880000001</v>
      </c>
      <c r="D79" s="11">
        <f>D16</f>
        <v>4022.2800000000007</v>
      </c>
      <c r="E79" s="11">
        <f>E74+E39+E20+E17</f>
        <v>980721.9590000001</v>
      </c>
      <c r="F79" s="11">
        <f>F74+F39+F20+F17</f>
        <v>12334.872</v>
      </c>
      <c r="G79" s="11">
        <f>G74+G39+G20+G17</f>
        <v>-818.42</v>
      </c>
      <c r="H79" s="11">
        <f>H74+H39+H20+H17</f>
        <v>792619.201</v>
      </c>
      <c r="I79" s="11">
        <f>I74+I39+I20+I17+I77</f>
        <v>-226223.97</v>
      </c>
      <c r="J79" s="11">
        <f>J74+J39+J20+J17+J77</f>
        <v>521829.94100000005</v>
      </c>
      <c r="K79" s="11">
        <f>K74+K39+K20+K17+K77</f>
        <v>3355.9399999999996</v>
      </c>
      <c r="L79" s="11">
        <f>L74+L39+L20+L17+L77</f>
        <v>525185.881</v>
      </c>
      <c r="N79" s="22"/>
    </row>
    <row r="81" spans="6:7" ht="12.75">
      <c r="F81" s="20"/>
      <c r="G81" s="20"/>
    </row>
    <row r="82" spans="6:7" ht="12.75">
      <c r="F82" s="20"/>
      <c r="G82" s="20"/>
    </row>
    <row r="83" ht="12.75">
      <c r="H83" s="20"/>
    </row>
  </sheetData>
  <sheetProtection/>
  <mergeCells count="12">
    <mergeCell ref="B7:L7"/>
    <mergeCell ref="B8:L8"/>
    <mergeCell ref="B9:L9"/>
    <mergeCell ref="B10:L10"/>
    <mergeCell ref="A12:L12"/>
    <mergeCell ref="A79:B79"/>
    <mergeCell ref="B1:L1"/>
    <mergeCell ref="B2:L2"/>
    <mergeCell ref="B3:L3"/>
    <mergeCell ref="B4:L4"/>
    <mergeCell ref="B5:L5"/>
    <mergeCell ref="B6:L6"/>
  </mergeCells>
  <printOptions/>
  <pageMargins left="0.2755905511811024" right="0.7480314960629921" top="0.15748031496062992" bottom="0.15748031496062992" header="0.5118110236220472" footer="0.1574803149606299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2018-12-24T15:32:20Z</cp:lastPrinted>
  <dcterms:created xsi:type="dcterms:W3CDTF">1996-10-08T23:32:33Z</dcterms:created>
  <dcterms:modified xsi:type="dcterms:W3CDTF">2018-12-24T15:32:22Z</dcterms:modified>
  <cp:category/>
  <cp:version/>
  <cp:contentType/>
  <cp:contentStatus/>
</cp:coreProperties>
</file>